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62" i="1" l="1"/>
  <c r="I62" i="1" s="1"/>
  <c r="F62" i="1"/>
  <c r="K62" i="1" s="1"/>
  <c r="K63" i="1" s="1"/>
  <c r="K61" i="1"/>
  <c r="H61" i="1"/>
  <c r="I61" i="1" s="1"/>
  <c r="H58" i="1"/>
  <c r="I58" i="1" s="1"/>
  <c r="F58" i="1"/>
  <c r="K58" i="1" s="1"/>
  <c r="K59" i="1" s="1"/>
  <c r="K57" i="1"/>
  <c r="H57" i="1"/>
  <c r="I57" i="1" s="1"/>
  <c r="K53" i="1"/>
  <c r="I53" i="1"/>
  <c r="H53" i="1"/>
  <c r="H52" i="1"/>
  <c r="I52" i="1" s="1"/>
  <c r="K52" i="1"/>
  <c r="H51" i="1"/>
  <c r="I51" i="1" s="1"/>
  <c r="F51" i="1"/>
  <c r="K51" i="1" s="1"/>
  <c r="K50" i="1"/>
  <c r="H50" i="1"/>
  <c r="I50" i="1" s="1"/>
  <c r="K49" i="1"/>
  <c r="L49" i="1" s="1"/>
  <c r="H48" i="1"/>
  <c r="I48" i="1" s="1"/>
  <c r="F48" i="1"/>
  <c r="K48" i="1" s="1"/>
  <c r="L48" i="1" s="1"/>
  <c r="K46" i="1"/>
  <c r="L46" i="1" s="1"/>
  <c r="L54" i="1" s="1"/>
  <c r="H46" i="1"/>
  <c r="I46" i="1" s="1"/>
  <c r="H43" i="1"/>
  <c r="I43" i="1" s="1"/>
  <c r="H42" i="1"/>
  <c r="I42" i="1" s="1"/>
  <c r="F42" i="1"/>
  <c r="F43" i="1" s="1"/>
  <c r="H41" i="1"/>
  <c r="I41" i="1" s="1"/>
  <c r="K41" i="1"/>
  <c r="L41" i="1" s="1"/>
  <c r="K40" i="1"/>
  <c r="L40" i="1" s="1"/>
  <c r="I40" i="1"/>
  <c r="H40" i="1"/>
  <c r="H38" i="1"/>
  <c r="I38" i="1" s="1"/>
  <c r="I37" i="1"/>
  <c r="H37" i="1"/>
  <c r="K36" i="1"/>
  <c r="H36" i="1"/>
  <c r="I36" i="1" s="1"/>
  <c r="F36" i="1"/>
  <c r="F38" i="1" s="1"/>
  <c r="K38" i="1" s="1"/>
  <c r="K35" i="1"/>
  <c r="H35" i="1"/>
  <c r="I35" i="1" s="1"/>
  <c r="F35" i="1"/>
  <c r="H31" i="1"/>
  <c r="I31" i="1" s="1"/>
  <c r="K30" i="1"/>
  <c r="H30" i="1"/>
  <c r="I30" i="1" s="1"/>
  <c r="K29" i="1"/>
  <c r="H29" i="1"/>
  <c r="I29" i="1" s="1"/>
  <c r="K28" i="1"/>
  <c r="H28" i="1"/>
  <c r="I28" i="1" s="1"/>
  <c r="K27" i="1"/>
  <c r="H27" i="1"/>
  <c r="I27" i="1" s="1"/>
  <c r="F26" i="1"/>
  <c r="K26" i="1" s="1"/>
  <c r="L26" i="1" s="1"/>
  <c r="K25" i="1"/>
  <c r="H25" i="1"/>
  <c r="I25" i="1" s="1"/>
  <c r="K22" i="1"/>
  <c r="L22" i="1" s="1"/>
  <c r="H22" i="1"/>
  <c r="I22" i="1" s="1"/>
  <c r="K21" i="1"/>
  <c r="K20" i="1"/>
  <c r="H20" i="1"/>
  <c r="I20" i="1" s="1"/>
  <c r="K19" i="1"/>
  <c r="I19" i="1"/>
  <c r="H19" i="1"/>
  <c r="K18" i="1"/>
  <c r="H18" i="1"/>
  <c r="I18" i="1" s="1"/>
  <c r="K16" i="1"/>
  <c r="L16" i="1" s="1"/>
  <c r="H16" i="1"/>
  <c r="I16" i="1" s="1"/>
  <c r="K15" i="1"/>
  <c r="L15" i="1" s="1"/>
  <c r="I15" i="1"/>
  <c r="H15" i="1"/>
  <c r="K14" i="1"/>
  <c r="L14" i="1" s="1"/>
  <c r="H14" i="1"/>
  <c r="I14" i="1" s="1"/>
  <c r="K13" i="1"/>
  <c r="L13" i="1" s="1"/>
  <c r="H13" i="1"/>
  <c r="I13" i="1" s="1"/>
  <c r="K12" i="1"/>
  <c r="L12" i="1" s="1"/>
  <c r="H12" i="1"/>
  <c r="I12" i="1" s="1"/>
  <c r="K11" i="1"/>
  <c r="L11" i="1" s="1"/>
  <c r="I11" i="1"/>
  <c r="H11" i="1"/>
  <c r="K56" i="1" l="1"/>
  <c r="L56" i="1" s="1"/>
  <c r="L64" i="1" s="1"/>
  <c r="H56" i="1"/>
  <c r="I56" i="1" s="1"/>
  <c r="K60" i="1"/>
  <c r="L60" i="1" s="1"/>
  <c r="H60" i="1"/>
  <c r="I60" i="1" s="1"/>
  <c r="H26" i="1"/>
  <c r="I26" i="1" s="1"/>
  <c r="H21" i="1"/>
  <c r="I21" i="1" s="1"/>
  <c r="L25" i="1"/>
  <c r="F31" i="1"/>
  <c r="K31" i="1" s="1"/>
  <c r="L31" i="1" s="1"/>
  <c r="F37" i="1"/>
  <c r="K37" i="1" s="1"/>
  <c r="K39" i="1" s="1"/>
  <c r="H49" i="1"/>
  <c r="I49" i="1" s="1"/>
  <c r="K32" i="1" l="1"/>
  <c r="H34" i="1"/>
  <c r="I34" i="1" s="1"/>
  <c r="K34" i="1"/>
  <c r="H17" i="1"/>
  <c r="K17" i="1"/>
  <c r="I17" i="1"/>
  <c r="L32" i="1"/>
  <c r="L17" i="1" l="1"/>
  <c r="L23" i="1" s="1"/>
  <c r="L65" i="1" s="1"/>
  <c r="L66" i="1" s="1"/>
  <c r="K23" i="1"/>
  <c r="K44" i="1"/>
  <c r="L34" i="1"/>
  <c r="L44" i="1" s="1"/>
</calcChain>
</file>

<file path=xl/sharedStrings.xml><?xml version="1.0" encoding="utf-8"?>
<sst xmlns="http://schemas.openxmlformats.org/spreadsheetml/2006/main" count="178" uniqueCount="121">
  <si>
    <t>№пп</t>
  </si>
  <si>
    <t>№ по протоколу</t>
  </si>
  <si>
    <t>Наименование работ</t>
  </si>
  <si>
    <t>Ед. измерения площади, количества, объема, длины</t>
  </si>
  <si>
    <t>Площадь, количество, объемы, длины, в ед.измерениях</t>
  </si>
  <si>
    <t>НДС 18 %</t>
  </si>
  <si>
    <t>Полное количество раз оказания работ</t>
  </si>
  <si>
    <t>Стоимость работ, руб. без учета НДС</t>
  </si>
  <si>
    <t>Стоимость работ, руб., включая НДС</t>
  </si>
  <si>
    <t>Периодичность выполнения работ</t>
  </si>
  <si>
    <t xml:space="preserve">                            Вырубка засохших деревьев и уход за деревьями </t>
  </si>
  <si>
    <t>1</t>
  </si>
  <si>
    <t xml:space="preserve">Валка деревьев с корня без корчевки пня при диаметре ствола: до 16 см </t>
  </si>
  <si>
    <t>1 дерево</t>
  </si>
  <si>
    <t>по заявке</t>
  </si>
  <si>
    <t>2</t>
  </si>
  <si>
    <t xml:space="preserve">Валка деревьев с корня без корчевки пня при диаметре ствола: до 24 см </t>
  </si>
  <si>
    <t>3</t>
  </si>
  <si>
    <t xml:space="preserve">Валка деревьев с корня без корчевки пня при диаметре ствола: до 36 см </t>
  </si>
  <si>
    <t>4</t>
  </si>
  <si>
    <t xml:space="preserve">Валка деревьев с корня без корчевки пня при диаметре ствола: до 48 см </t>
  </si>
  <si>
    <t>5</t>
  </si>
  <si>
    <t xml:space="preserve">Обрезка и прореживание крон деревьев: при диаметре ствола до 350 мм </t>
  </si>
  <si>
    <t>6</t>
  </si>
  <si>
    <t xml:space="preserve">Обрезка и прореживание крон деревьев: при диаметре ствола более 350 мм </t>
  </si>
  <si>
    <t>7</t>
  </si>
  <si>
    <t>Погрузка сучьев и кряжей с переноской до 150м вручную в автотранспорт в том числе:</t>
  </si>
  <si>
    <t>т</t>
  </si>
  <si>
    <t>7.1</t>
  </si>
  <si>
    <t>Переноска грузов: навалочные грузы с погрузкой бросом, выгрузкой бросом или опрокидыванием, на первые 10 м</t>
  </si>
  <si>
    <t>7.2</t>
  </si>
  <si>
    <t>Переноска грузов: навалочные грузы с погрузкой бросом, выгрузкой бросом или опрокидыванием на каждые следующие 10 м (140м)</t>
  </si>
  <si>
    <t>7.3</t>
  </si>
  <si>
    <t>Погрузка материалов в автотранспортные средства вручную: несподручные грузы</t>
  </si>
  <si>
    <t>7.4</t>
  </si>
  <si>
    <t>Простой автомобилей-самосвалов под погрузкой вручную</t>
  </si>
  <si>
    <t>8</t>
  </si>
  <si>
    <t>Перевоз сучьев и кряжей автотранспортом на расстояние до 40км</t>
  </si>
  <si>
    <t>ИТОГО</t>
  </si>
  <si>
    <t xml:space="preserve">                 Покос газонов</t>
  </si>
  <si>
    <t>9</t>
  </si>
  <si>
    <t>м2</t>
  </si>
  <si>
    <t>10</t>
  </si>
  <si>
    <t>10.1</t>
  </si>
  <si>
    <t>10.2</t>
  </si>
  <si>
    <t>Переноска грузов: навалочные грузы с погрузкой бросом, выгрузкой бросом или опрокидыванием на каждые следующие 10 м (110м)</t>
  </si>
  <si>
    <t>10.3</t>
  </si>
  <si>
    <t>10.4</t>
  </si>
  <si>
    <t>11</t>
  </si>
  <si>
    <t>Вывоз скошенной травы  автотранспортом на расстояние до 40 км</t>
  </si>
  <si>
    <t>Итого</t>
  </si>
  <si>
    <t xml:space="preserve">                        Очистка участка и вывоз мусора </t>
  </si>
  <si>
    <t>12</t>
  </si>
  <si>
    <t>Комплексная уборка мусора(бытового и строительного с земельных участков с погрузкой вывозом и утилизацией</t>
  </si>
  <si>
    <t>га</t>
  </si>
  <si>
    <t>12.1</t>
  </si>
  <si>
    <t>Очистка участков, газонов от случайного мусора с выносом за пределы газона</t>
  </si>
  <si>
    <t>100м2</t>
  </si>
  <si>
    <t>12.2</t>
  </si>
  <si>
    <t>м3</t>
  </si>
  <si>
    <t>12.3</t>
  </si>
  <si>
    <t>тн</t>
  </si>
  <si>
    <t>09-01</t>
  </si>
  <si>
    <t xml:space="preserve">Утилизация ТБО </t>
  </si>
  <si>
    <t>13</t>
  </si>
  <si>
    <t>Погрузка и выгрузка крупногабаритного мусора автомобильными кранами 6,3 т</t>
  </si>
  <si>
    <t>14</t>
  </si>
  <si>
    <t>Вывоз крупногабаритного мусора до 40 км с утилизацией</t>
  </si>
  <si>
    <t>14.1</t>
  </si>
  <si>
    <t>Перевозка грузов 1-го класса на расстояние 40км</t>
  </si>
  <si>
    <t>14.2</t>
  </si>
  <si>
    <t>Размещение (Утилизация) отходы бетона, железобетона в кусковой форме, бой железобетонных и бетонных изделий</t>
  </si>
  <si>
    <t xml:space="preserve">                         Разовые работы </t>
  </si>
  <si>
    <t>15</t>
  </si>
  <si>
    <t>Отлов бездомных животных и перемещение их на территорию специализированных питомников</t>
  </si>
  <si>
    <t>шт</t>
  </si>
  <si>
    <t>16</t>
  </si>
  <si>
    <t>Иные разовые работы по заявкам Заказчика</t>
  </si>
  <si>
    <t>Работы расцениваются по ФСНБ-2001 с индексацией по статьям затрат по заявкам с определенным перечнем объемов работ</t>
  </si>
  <si>
    <t>17</t>
  </si>
  <si>
    <t>1000м2</t>
  </si>
  <si>
    <t>18</t>
  </si>
  <si>
    <t>18.1</t>
  </si>
  <si>
    <t>Погрузка грунта  на автомобили-самосвалы экскаваторами с ковшом вместимостью 0,25 м3</t>
  </si>
  <si>
    <t>18.2</t>
  </si>
  <si>
    <t>Простой автомобилей-самосвалов под погрузкой механизированным способом</t>
  </si>
  <si>
    <t>18.3</t>
  </si>
  <si>
    <t xml:space="preserve">Вывоз замусоренного грунта на расстояние до 10 км </t>
  </si>
  <si>
    <t>18.4</t>
  </si>
  <si>
    <t xml:space="preserve">Утилизация замусоренного грунта </t>
  </si>
  <si>
    <t>Химическая обработка территории</t>
  </si>
  <si>
    <t>19</t>
  </si>
  <si>
    <t>100 ям</t>
  </si>
  <si>
    <t>19.1</t>
  </si>
  <si>
    <t xml:space="preserve"> Дератизация территории - Внесение средства для уничтожения грызунов  вручную ( 100ям на ГА)(без стоимости средства для дератизации)</t>
  </si>
  <si>
    <t>19.2</t>
  </si>
  <si>
    <t>Раттидион, средство для уничтожения грызунов (30гр/яма) на 100 ям- 3 кг</t>
  </si>
  <si>
    <t>кг</t>
  </si>
  <si>
    <t xml:space="preserve"> Дезинсекция территории - Опрыскивание территории опрыскивателем  (без стоимости средства  дезинсекции)</t>
  </si>
  <si>
    <t>«Супер ФАС»</t>
  </si>
  <si>
    <t>в т.ч. НДС 18%</t>
  </si>
  <si>
    <t>Выкашивание газонов со сгребанием скошенной травы до 30м (расчет объема 30% от площади участка)</t>
  </si>
  <si>
    <t>Погрузка скошенной травы с переноской до 120м вручную в автотранспорт, (расчет 0,35 кг/м2) в том числе:</t>
  </si>
  <si>
    <t>Уборка несанкционированных свалок бытового и строительного мусора с земельных участков с погрузкой (при расчете 0,5м3 на сотку за год)</t>
  </si>
  <si>
    <t>Вывоз мусора со свалок до 40 км (при расчете 0,4тн/м3)</t>
  </si>
  <si>
    <t>Планировка участка механизированным способом (за 2 раза)</t>
  </si>
  <si>
    <t>Погрузка грунта экскаваторами с вывозом и утилизацией (несанкционированные отвалы) (расчет 1,8тн/м3)</t>
  </si>
  <si>
    <t>Дератизация территории, средством типа Раттидион (расчет 100ям на 1га; 30гр на 1 яму)</t>
  </si>
  <si>
    <t>Дизинсекция территории средством типа «Супер ФАС» (расчет 500л раствора на ГА, 0,5л препарата на литр раствора)</t>
  </si>
  <si>
    <t>к Договору № _____________________от «___» ___________2017 года</t>
  </si>
  <si>
    <t xml:space="preserve">Директор Департамента ЖКХ, транспорта и благоустройства
(по доверенности от 31.03.2016)
</t>
  </si>
  <si>
    <t xml:space="preserve">______________________________ К.Е. Чегодаев
м.п.
</t>
  </si>
  <si>
    <t>Подписи</t>
  </si>
  <si>
    <t xml:space="preserve">От Заказчика: Некоммерческая организация Фонд развития
Центра разработки и коммерциализации новых технологий
</t>
  </si>
  <si>
    <t xml:space="preserve">______________________________ 
м.п.
</t>
  </si>
  <si>
    <t>Приложение 3</t>
  </si>
  <si>
    <t>Перечень видов работ и периодичность их выполнения. Распределение максимальной цены и единичные расценки на выполнение Работ.</t>
  </si>
  <si>
    <t xml:space="preserve">
</t>
  </si>
  <si>
    <t xml:space="preserve">От Исполнителя: </t>
  </si>
  <si>
    <t>Единичная расценка без учета НДС, руб. (__.20_г.)</t>
  </si>
  <si>
    <t>Единичная расценка, включая  НДС, руб.  (__.20_г.)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</si>
</sst>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4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" fontId="3" fillId="2" borderId="1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/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/>
    <xf numFmtId="0" fontId="10" fillId="0" borderId="0" xfId="0" applyFont="1"/>
    <xf numFmtId="0" fontId="9" fillId="0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77"/>
  <sheetViews>
    <sheetView tabSelected="1" workbookViewId="0">
      <selection activeCell="H8" sqref="H8"/>
    </sheetView>
  </sheetViews>
  <sheetFormatPr defaultRowHeight="15" x14ac:dyDescent="0.25"/>
  <cols>
    <col min="2" max="3" width="9.28515625" bestFit="1" customWidth="1"/>
    <col min="4" max="4" width="52.28515625" customWidth="1"/>
    <col min="5" max="5" width="13.140625" customWidth="1"/>
    <col min="6" max="6" width="13.85546875" customWidth="1"/>
    <col min="7" max="7" width="13.7109375" customWidth="1"/>
    <col min="8" max="8" width="13.28515625" customWidth="1"/>
    <col min="9" max="9" width="15.28515625" customWidth="1"/>
    <col min="10" max="10" width="12.140625" customWidth="1"/>
    <col min="11" max="11" width="13.7109375" bestFit="1" customWidth="1"/>
    <col min="12" max="12" width="16.85546875" customWidth="1"/>
    <col min="13" max="13" width="15.42578125" customWidth="1"/>
  </cols>
  <sheetData>
    <row r="2" spans="2:13" ht="20.25" x14ac:dyDescent="0.25">
      <c r="B2" s="47" t="s">
        <v>115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2:13" ht="20.25" x14ac:dyDescent="0.25">
      <c r="B3" s="47" t="s">
        <v>109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2:13" ht="20.25" x14ac:dyDescent="0.25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2:13" x14ac:dyDescent="0.25">
      <c r="B5" s="49" t="s">
        <v>116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</row>
    <row r="6" spans="2:13" x14ac:dyDescent="0.25"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</row>
    <row r="7" spans="2:13" x14ac:dyDescent="0.25">
      <c r="B7" s="7"/>
      <c r="C7" s="8"/>
      <c r="D7" s="9"/>
      <c r="E7" s="7"/>
      <c r="F7" s="10"/>
      <c r="G7" s="10"/>
      <c r="H7" s="10"/>
      <c r="I7" s="10"/>
      <c r="J7" s="10"/>
      <c r="K7" s="10"/>
      <c r="L7" s="10"/>
      <c r="M7" s="10"/>
    </row>
    <row r="8" spans="2:13" ht="90" x14ac:dyDescent="0.25">
      <c r="B8" s="2" t="s">
        <v>0</v>
      </c>
      <c r="C8" s="11" t="s">
        <v>1</v>
      </c>
      <c r="D8" s="12" t="s">
        <v>2</v>
      </c>
      <c r="E8" s="12" t="s">
        <v>3</v>
      </c>
      <c r="F8" s="13" t="s">
        <v>4</v>
      </c>
      <c r="G8" s="13" t="s">
        <v>119</v>
      </c>
      <c r="H8" s="13" t="s">
        <v>5</v>
      </c>
      <c r="I8" s="13" t="s">
        <v>120</v>
      </c>
      <c r="J8" s="13" t="s">
        <v>6</v>
      </c>
      <c r="K8" s="13" t="s">
        <v>7</v>
      </c>
      <c r="L8" s="13" t="s">
        <v>8</v>
      </c>
      <c r="M8" s="13" t="s">
        <v>9</v>
      </c>
    </row>
    <row r="9" spans="2:13" x14ac:dyDescent="0.25">
      <c r="B9" s="14">
        <v>1</v>
      </c>
      <c r="C9" s="14">
        <v>1</v>
      </c>
      <c r="D9" s="15">
        <v>2</v>
      </c>
      <c r="E9" s="14">
        <v>3</v>
      </c>
      <c r="F9" s="14">
        <v>4</v>
      </c>
      <c r="G9" s="14">
        <v>5</v>
      </c>
      <c r="H9" s="14">
        <v>6</v>
      </c>
      <c r="I9" s="14">
        <v>7</v>
      </c>
      <c r="J9" s="14">
        <v>8</v>
      </c>
      <c r="K9" s="14">
        <v>9</v>
      </c>
      <c r="L9" s="14">
        <v>10</v>
      </c>
      <c r="M9" s="14">
        <v>11</v>
      </c>
    </row>
    <row r="10" spans="2:13" x14ac:dyDescent="0.25">
      <c r="B10" s="16"/>
      <c r="C10" s="17" t="s">
        <v>10</v>
      </c>
      <c r="D10" s="18"/>
      <c r="E10" s="19"/>
      <c r="F10" s="20"/>
      <c r="G10" s="20"/>
      <c r="H10" s="20"/>
      <c r="I10" s="20"/>
      <c r="J10" s="20"/>
      <c r="K10" s="20"/>
      <c r="L10" s="20"/>
      <c r="M10" s="20"/>
    </row>
    <row r="11" spans="2:13" ht="28.5" x14ac:dyDescent="0.25">
      <c r="B11" s="2">
        <v>1</v>
      </c>
      <c r="C11" s="21" t="s">
        <v>11</v>
      </c>
      <c r="D11" s="22" t="s">
        <v>12</v>
      </c>
      <c r="E11" s="2" t="s">
        <v>13</v>
      </c>
      <c r="F11" s="1">
        <v>32</v>
      </c>
      <c r="G11" s="1"/>
      <c r="H11" s="1">
        <f>G11*0.18</f>
        <v>0</v>
      </c>
      <c r="I11" s="1">
        <f>G11+H11</f>
        <v>0</v>
      </c>
      <c r="J11" s="1">
        <v>1</v>
      </c>
      <c r="K11" s="1">
        <f>F11*G11*J11</f>
        <v>0</v>
      </c>
      <c r="L11" s="1">
        <f>K11*1.18</f>
        <v>0</v>
      </c>
      <c r="M11" s="1" t="s">
        <v>14</v>
      </c>
    </row>
    <row r="12" spans="2:13" ht="28.5" x14ac:dyDescent="0.25">
      <c r="B12" s="2">
        <v>2</v>
      </c>
      <c r="C12" s="21" t="s">
        <v>15</v>
      </c>
      <c r="D12" s="22" t="s">
        <v>16</v>
      </c>
      <c r="E12" s="2" t="s">
        <v>13</v>
      </c>
      <c r="F12" s="1">
        <v>19</v>
      </c>
      <c r="G12" s="1"/>
      <c r="H12" s="1">
        <f t="shared" ref="H12:H22" si="0">G12*0.18</f>
        <v>0</v>
      </c>
      <c r="I12" s="1">
        <f t="shared" ref="I12:I22" si="1">G12+H12</f>
        <v>0</v>
      </c>
      <c r="J12" s="1">
        <v>1</v>
      </c>
      <c r="K12" s="1">
        <f t="shared" ref="K12:K22" si="2">F12*G12*J12</f>
        <v>0</v>
      </c>
      <c r="L12" s="1">
        <f t="shared" ref="L12:L22" si="3">K12*1.18</f>
        <v>0</v>
      </c>
      <c r="M12" s="1" t="s">
        <v>14</v>
      </c>
    </row>
    <row r="13" spans="2:13" ht="28.5" x14ac:dyDescent="0.25">
      <c r="B13" s="2">
        <v>3</v>
      </c>
      <c r="C13" s="21" t="s">
        <v>17</v>
      </c>
      <c r="D13" s="22" t="s">
        <v>18</v>
      </c>
      <c r="E13" s="2" t="s">
        <v>13</v>
      </c>
      <c r="F13" s="1">
        <v>27</v>
      </c>
      <c r="G13" s="1"/>
      <c r="H13" s="1">
        <f t="shared" si="0"/>
        <v>0</v>
      </c>
      <c r="I13" s="1">
        <f t="shared" si="1"/>
        <v>0</v>
      </c>
      <c r="J13" s="1">
        <v>1</v>
      </c>
      <c r="K13" s="1">
        <f t="shared" si="2"/>
        <v>0</v>
      </c>
      <c r="L13" s="1">
        <f t="shared" si="3"/>
        <v>0</v>
      </c>
      <c r="M13" s="1" t="s">
        <v>14</v>
      </c>
    </row>
    <row r="14" spans="2:13" ht="28.5" x14ac:dyDescent="0.25">
      <c r="B14" s="2">
        <v>4</v>
      </c>
      <c r="C14" s="21" t="s">
        <v>19</v>
      </c>
      <c r="D14" s="22" t="s">
        <v>20</v>
      </c>
      <c r="E14" s="2" t="s">
        <v>13</v>
      </c>
      <c r="F14" s="1">
        <v>3</v>
      </c>
      <c r="G14" s="1"/>
      <c r="H14" s="1">
        <f t="shared" si="0"/>
        <v>0</v>
      </c>
      <c r="I14" s="1">
        <f t="shared" si="1"/>
        <v>0</v>
      </c>
      <c r="J14" s="1">
        <v>1</v>
      </c>
      <c r="K14" s="1">
        <f t="shared" si="2"/>
        <v>0</v>
      </c>
      <c r="L14" s="1">
        <f t="shared" si="3"/>
        <v>0</v>
      </c>
      <c r="M14" s="1" t="s">
        <v>14</v>
      </c>
    </row>
    <row r="15" spans="2:13" ht="28.5" x14ac:dyDescent="0.25">
      <c r="B15" s="2">
        <v>5</v>
      </c>
      <c r="C15" s="21" t="s">
        <v>21</v>
      </c>
      <c r="D15" s="22" t="s">
        <v>22</v>
      </c>
      <c r="E15" s="2" t="s">
        <v>13</v>
      </c>
      <c r="F15" s="1">
        <v>119</v>
      </c>
      <c r="G15" s="23"/>
      <c r="H15" s="1">
        <f t="shared" si="0"/>
        <v>0</v>
      </c>
      <c r="I15" s="1">
        <f t="shared" si="1"/>
        <v>0</v>
      </c>
      <c r="J15" s="1">
        <v>1</v>
      </c>
      <c r="K15" s="1">
        <f t="shared" si="2"/>
        <v>0</v>
      </c>
      <c r="L15" s="1">
        <f t="shared" si="3"/>
        <v>0</v>
      </c>
      <c r="M15" s="1" t="s">
        <v>14</v>
      </c>
    </row>
    <row r="16" spans="2:13" ht="28.5" x14ac:dyDescent="0.25">
      <c r="B16" s="2">
        <v>6</v>
      </c>
      <c r="C16" s="21" t="s">
        <v>23</v>
      </c>
      <c r="D16" s="22" t="s">
        <v>24</v>
      </c>
      <c r="E16" s="2" t="s">
        <v>13</v>
      </c>
      <c r="F16" s="1">
        <v>59</v>
      </c>
      <c r="G16" s="23"/>
      <c r="H16" s="1">
        <f t="shared" si="0"/>
        <v>0</v>
      </c>
      <c r="I16" s="1">
        <f t="shared" si="1"/>
        <v>0</v>
      </c>
      <c r="J16" s="1">
        <v>1</v>
      </c>
      <c r="K16" s="1">
        <f t="shared" si="2"/>
        <v>0</v>
      </c>
      <c r="L16" s="1">
        <f t="shared" si="3"/>
        <v>0</v>
      </c>
      <c r="M16" s="1" t="s">
        <v>14</v>
      </c>
    </row>
    <row r="17" spans="2:13" ht="28.5" x14ac:dyDescent="0.25">
      <c r="B17" s="2">
        <v>7</v>
      </c>
      <c r="C17" s="21" t="s">
        <v>25</v>
      </c>
      <c r="D17" s="22" t="s">
        <v>26</v>
      </c>
      <c r="E17" s="2" t="s">
        <v>27</v>
      </c>
      <c r="F17" s="1">
        <v>32.200000000000003</v>
      </c>
      <c r="G17" s="1"/>
      <c r="H17" s="1">
        <f t="shared" si="0"/>
        <v>0</v>
      </c>
      <c r="I17" s="1">
        <f t="shared" si="1"/>
        <v>0</v>
      </c>
      <c r="J17" s="1">
        <v>1</v>
      </c>
      <c r="K17" s="1">
        <f t="shared" si="2"/>
        <v>0</v>
      </c>
      <c r="L17" s="1">
        <f t="shared" si="3"/>
        <v>0</v>
      </c>
      <c r="M17" s="1" t="s">
        <v>14</v>
      </c>
    </row>
    <row r="18" spans="2:13" ht="45" x14ac:dyDescent="0.25">
      <c r="B18" s="2"/>
      <c r="C18" s="24" t="s">
        <v>28</v>
      </c>
      <c r="D18" s="25" t="s">
        <v>29</v>
      </c>
      <c r="E18" s="26" t="s">
        <v>27</v>
      </c>
      <c r="F18" s="27">
        <v>32.200000000000003</v>
      </c>
      <c r="G18" s="27"/>
      <c r="H18" s="1">
        <f t="shared" si="0"/>
        <v>0</v>
      </c>
      <c r="I18" s="1">
        <f t="shared" si="1"/>
        <v>0</v>
      </c>
      <c r="J18" s="27">
        <v>1</v>
      </c>
      <c r="K18" s="1">
        <f t="shared" si="2"/>
        <v>0</v>
      </c>
      <c r="L18" s="1"/>
      <c r="M18" s="27"/>
    </row>
    <row r="19" spans="2:13" ht="45" x14ac:dyDescent="0.25">
      <c r="B19" s="2"/>
      <c r="C19" s="24" t="s">
        <v>30</v>
      </c>
      <c r="D19" s="25" t="s">
        <v>31</v>
      </c>
      <c r="E19" s="26" t="s">
        <v>27</v>
      </c>
      <c r="F19" s="27">
        <v>32.200000000000003</v>
      </c>
      <c r="G19" s="27"/>
      <c r="H19" s="1">
        <f t="shared" si="0"/>
        <v>0</v>
      </c>
      <c r="I19" s="1">
        <f t="shared" si="1"/>
        <v>0</v>
      </c>
      <c r="J19" s="27">
        <v>1</v>
      </c>
      <c r="K19" s="1">
        <f t="shared" si="2"/>
        <v>0</v>
      </c>
      <c r="L19" s="1"/>
      <c r="M19" s="27"/>
    </row>
    <row r="20" spans="2:13" ht="30" x14ac:dyDescent="0.25">
      <c r="B20" s="2"/>
      <c r="C20" s="24" t="s">
        <v>32</v>
      </c>
      <c r="D20" s="25" t="s">
        <v>33</v>
      </c>
      <c r="E20" s="26" t="s">
        <v>27</v>
      </c>
      <c r="F20" s="27">
        <v>32.200000000000003</v>
      </c>
      <c r="G20" s="27"/>
      <c r="H20" s="1">
        <f t="shared" si="0"/>
        <v>0</v>
      </c>
      <c r="I20" s="1">
        <f t="shared" si="1"/>
        <v>0</v>
      </c>
      <c r="J20" s="27">
        <v>1</v>
      </c>
      <c r="K20" s="1">
        <f t="shared" si="2"/>
        <v>0</v>
      </c>
      <c r="L20" s="1"/>
      <c r="M20" s="27"/>
    </row>
    <row r="21" spans="2:13" ht="30" x14ac:dyDescent="0.25">
      <c r="B21" s="2"/>
      <c r="C21" s="24" t="s">
        <v>34</v>
      </c>
      <c r="D21" s="25" t="s">
        <v>35</v>
      </c>
      <c r="E21" s="26" t="s">
        <v>27</v>
      </c>
      <c r="F21" s="27">
        <v>32.200000000000003</v>
      </c>
      <c r="G21" s="27"/>
      <c r="H21" s="1">
        <f t="shared" si="0"/>
        <v>0</v>
      </c>
      <c r="I21" s="1">
        <f t="shared" si="1"/>
        <v>0</v>
      </c>
      <c r="J21" s="27">
        <v>1</v>
      </c>
      <c r="K21" s="1">
        <f t="shared" si="2"/>
        <v>0</v>
      </c>
      <c r="L21" s="1"/>
      <c r="M21" s="27"/>
    </row>
    <row r="22" spans="2:13" ht="28.5" x14ac:dyDescent="0.25">
      <c r="B22" s="2">
        <v>8</v>
      </c>
      <c r="C22" s="21" t="s">
        <v>36</v>
      </c>
      <c r="D22" s="22" t="s">
        <v>37</v>
      </c>
      <c r="E22" s="2" t="s">
        <v>27</v>
      </c>
      <c r="F22" s="1">
        <v>32.200000000000003</v>
      </c>
      <c r="G22" s="1"/>
      <c r="H22" s="1">
        <f t="shared" si="0"/>
        <v>0</v>
      </c>
      <c r="I22" s="1">
        <f t="shared" si="1"/>
        <v>0</v>
      </c>
      <c r="J22" s="1">
        <v>1</v>
      </c>
      <c r="K22" s="1">
        <f t="shared" si="2"/>
        <v>0</v>
      </c>
      <c r="L22" s="1">
        <f t="shared" si="3"/>
        <v>0</v>
      </c>
      <c r="M22" s="1" t="s">
        <v>14</v>
      </c>
    </row>
    <row r="23" spans="2:13" x14ac:dyDescent="0.25">
      <c r="B23" s="2"/>
      <c r="C23" s="21"/>
      <c r="D23" s="22" t="s">
        <v>38</v>
      </c>
      <c r="E23" s="2"/>
      <c r="F23" s="1"/>
      <c r="G23" s="1"/>
      <c r="H23" s="1"/>
      <c r="I23" s="1"/>
      <c r="J23" s="1"/>
      <c r="K23" s="4">
        <f>K11+K12+K13+K14+K15+K16+K17+K22</f>
        <v>0</v>
      </c>
      <c r="L23" s="4">
        <f>SUM(L11:L22)</f>
        <v>0</v>
      </c>
      <c r="M23" s="1"/>
    </row>
    <row r="24" spans="2:13" x14ac:dyDescent="0.25">
      <c r="B24" s="19"/>
      <c r="C24" s="28" t="s">
        <v>39</v>
      </c>
      <c r="D24" s="18"/>
      <c r="E24" s="19"/>
      <c r="F24" s="20"/>
      <c r="G24" s="20"/>
      <c r="H24" s="20"/>
      <c r="I24" s="20"/>
      <c r="J24" s="20"/>
      <c r="K24" s="20"/>
      <c r="L24" s="20"/>
      <c r="M24" s="20"/>
    </row>
    <row r="25" spans="2:13" ht="42.75" x14ac:dyDescent="0.25">
      <c r="B25" s="2">
        <v>9</v>
      </c>
      <c r="C25" s="21" t="s">
        <v>40</v>
      </c>
      <c r="D25" s="22" t="s">
        <v>101</v>
      </c>
      <c r="E25" s="2" t="s">
        <v>41</v>
      </c>
      <c r="F25" s="1">
        <v>318000</v>
      </c>
      <c r="G25" s="1"/>
      <c r="H25" s="1">
        <f>G25*0.18</f>
        <v>0</v>
      </c>
      <c r="I25" s="1">
        <f t="shared" ref="I25:I53" si="4">G25+H25</f>
        <v>0</v>
      </c>
      <c r="J25" s="1">
        <v>4</v>
      </c>
      <c r="K25" s="1">
        <f>F25*G25*J25</f>
        <v>0</v>
      </c>
      <c r="L25" s="1">
        <f>K25*1.18</f>
        <v>0</v>
      </c>
      <c r="M25" s="1" t="s">
        <v>14</v>
      </c>
    </row>
    <row r="26" spans="2:13" ht="42.75" x14ac:dyDescent="0.25">
      <c r="B26" s="2">
        <v>10</v>
      </c>
      <c r="C26" s="21" t="s">
        <v>42</v>
      </c>
      <c r="D26" s="22" t="s">
        <v>102</v>
      </c>
      <c r="E26" s="2" t="s">
        <v>27</v>
      </c>
      <c r="F26" s="1">
        <f>F25*0.35/1000</f>
        <v>111.3</v>
      </c>
      <c r="G26" s="1"/>
      <c r="H26" s="1">
        <f t="shared" ref="H26:H53" si="5">G26*0.18</f>
        <v>0</v>
      </c>
      <c r="I26" s="1">
        <f t="shared" si="4"/>
        <v>0</v>
      </c>
      <c r="J26" s="1">
        <v>4</v>
      </c>
      <c r="K26" s="1">
        <f t="shared" ref="K26:K31" si="6">F26*G26*J26</f>
        <v>0</v>
      </c>
      <c r="L26" s="1">
        <f t="shared" ref="L26:L31" si="7">K26*1.18</f>
        <v>0</v>
      </c>
      <c r="M26" s="1" t="s">
        <v>14</v>
      </c>
    </row>
    <row r="27" spans="2:13" ht="45" x14ac:dyDescent="0.25">
      <c r="B27" s="2"/>
      <c r="C27" s="24" t="s">
        <v>43</v>
      </c>
      <c r="D27" s="25" t="s">
        <v>29</v>
      </c>
      <c r="E27" s="2" t="s">
        <v>27</v>
      </c>
      <c r="F27" s="1">
        <v>111.3</v>
      </c>
      <c r="G27" s="27"/>
      <c r="H27" s="27">
        <f t="shared" si="5"/>
        <v>0</v>
      </c>
      <c r="I27" s="27">
        <f t="shared" si="4"/>
        <v>0</v>
      </c>
      <c r="J27" s="27">
        <v>4</v>
      </c>
      <c r="K27" s="27">
        <f t="shared" si="6"/>
        <v>0</v>
      </c>
      <c r="L27" s="1"/>
      <c r="M27" s="1"/>
    </row>
    <row r="28" spans="2:13" ht="45" x14ac:dyDescent="0.25">
      <c r="B28" s="2"/>
      <c r="C28" s="24" t="s">
        <v>44</v>
      </c>
      <c r="D28" s="25" t="s">
        <v>45</v>
      </c>
      <c r="E28" s="2" t="s">
        <v>27</v>
      </c>
      <c r="F28" s="1">
        <v>111.3</v>
      </c>
      <c r="G28" s="27"/>
      <c r="H28" s="27">
        <f t="shared" si="5"/>
        <v>0</v>
      </c>
      <c r="I28" s="27">
        <f t="shared" si="4"/>
        <v>0</v>
      </c>
      <c r="J28" s="27">
        <v>4</v>
      </c>
      <c r="K28" s="27">
        <f t="shared" si="6"/>
        <v>0</v>
      </c>
      <c r="L28" s="1"/>
      <c r="M28" s="1"/>
    </row>
    <row r="29" spans="2:13" ht="30" x14ac:dyDescent="0.25">
      <c r="B29" s="2"/>
      <c r="C29" s="24" t="s">
        <v>46</v>
      </c>
      <c r="D29" s="25" t="s">
        <v>33</v>
      </c>
      <c r="E29" s="2" t="s">
        <v>27</v>
      </c>
      <c r="F29" s="1">
        <v>111.3</v>
      </c>
      <c r="G29" s="27"/>
      <c r="H29" s="27">
        <f t="shared" si="5"/>
        <v>0</v>
      </c>
      <c r="I29" s="27">
        <f t="shared" si="4"/>
        <v>0</v>
      </c>
      <c r="J29" s="27">
        <v>4</v>
      </c>
      <c r="K29" s="27">
        <f t="shared" si="6"/>
        <v>0</v>
      </c>
      <c r="L29" s="1"/>
      <c r="M29" s="1"/>
    </row>
    <row r="30" spans="2:13" ht="30" x14ac:dyDescent="0.25">
      <c r="B30" s="2"/>
      <c r="C30" s="24" t="s">
        <v>47</v>
      </c>
      <c r="D30" s="25" t="s">
        <v>35</v>
      </c>
      <c r="E30" s="2" t="s">
        <v>27</v>
      </c>
      <c r="F30" s="1">
        <v>111.3</v>
      </c>
      <c r="G30" s="27"/>
      <c r="H30" s="27">
        <f t="shared" si="5"/>
        <v>0</v>
      </c>
      <c r="I30" s="27">
        <f t="shared" si="4"/>
        <v>0</v>
      </c>
      <c r="J30" s="27">
        <v>4</v>
      </c>
      <c r="K30" s="27">
        <f t="shared" si="6"/>
        <v>0</v>
      </c>
      <c r="L30" s="1"/>
      <c r="M30" s="1"/>
    </row>
    <row r="31" spans="2:13" ht="28.5" x14ac:dyDescent="0.25">
      <c r="B31" s="2">
        <v>11</v>
      </c>
      <c r="C31" s="21" t="s">
        <v>48</v>
      </c>
      <c r="D31" s="22" t="s">
        <v>49</v>
      </c>
      <c r="E31" s="2" t="s">
        <v>27</v>
      </c>
      <c r="F31" s="1">
        <f>F26</f>
        <v>111.3</v>
      </c>
      <c r="G31" s="1"/>
      <c r="H31" s="1">
        <f t="shared" si="5"/>
        <v>0</v>
      </c>
      <c r="I31" s="1">
        <f t="shared" si="4"/>
        <v>0</v>
      </c>
      <c r="J31" s="1">
        <v>4</v>
      </c>
      <c r="K31" s="1">
        <f t="shared" si="6"/>
        <v>0</v>
      </c>
      <c r="L31" s="1">
        <f t="shared" si="7"/>
        <v>0</v>
      </c>
      <c r="M31" s="1" t="s">
        <v>14</v>
      </c>
    </row>
    <row r="32" spans="2:13" x14ac:dyDescent="0.25">
      <c r="B32" s="2"/>
      <c r="C32" s="21"/>
      <c r="D32" s="22" t="s">
        <v>50</v>
      </c>
      <c r="E32" s="2"/>
      <c r="F32" s="1"/>
      <c r="G32" s="1"/>
      <c r="H32" s="1"/>
      <c r="I32" s="1"/>
      <c r="J32" s="1"/>
      <c r="K32" s="4">
        <f>K25+K26+K31</f>
        <v>0</v>
      </c>
      <c r="L32" s="4">
        <f>SUM(L25:L31)</f>
        <v>0</v>
      </c>
      <c r="M32" s="1"/>
    </row>
    <row r="33" spans="2:13" x14ac:dyDescent="0.25">
      <c r="B33" s="19"/>
      <c r="C33" s="17" t="s">
        <v>51</v>
      </c>
      <c r="D33" s="18"/>
      <c r="E33" s="19"/>
      <c r="F33" s="20"/>
      <c r="G33" s="20"/>
      <c r="H33" s="20"/>
      <c r="I33" s="20"/>
      <c r="J33" s="20"/>
      <c r="K33" s="20"/>
      <c r="L33" s="20"/>
      <c r="M33" s="20"/>
    </row>
    <row r="34" spans="2:13" ht="42.75" x14ac:dyDescent="0.25">
      <c r="B34" s="2">
        <v>12</v>
      </c>
      <c r="C34" s="3" t="s">
        <v>52</v>
      </c>
      <c r="D34" s="22" t="s">
        <v>53</v>
      </c>
      <c r="E34" s="2" t="s">
        <v>54</v>
      </c>
      <c r="F34" s="1">
        <v>105.86</v>
      </c>
      <c r="G34" s="1"/>
      <c r="H34" s="1">
        <f t="shared" si="5"/>
        <v>0</v>
      </c>
      <c r="I34" s="1">
        <f t="shared" si="4"/>
        <v>0</v>
      </c>
      <c r="J34" s="1">
        <v>4</v>
      </c>
      <c r="K34" s="1">
        <f>F34*G34*J34</f>
        <v>0</v>
      </c>
      <c r="L34" s="1">
        <f>K34*1.18</f>
        <v>0</v>
      </c>
      <c r="M34" s="1"/>
    </row>
    <row r="35" spans="2:13" ht="30" x14ac:dyDescent="0.25">
      <c r="B35" s="2"/>
      <c r="C35" s="24" t="s">
        <v>55</v>
      </c>
      <c r="D35" s="25" t="s">
        <v>56</v>
      </c>
      <c r="E35" s="26" t="s">
        <v>57</v>
      </c>
      <c r="F35" s="27">
        <f>F34*10000/100</f>
        <v>10586</v>
      </c>
      <c r="G35" s="27"/>
      <c r="H35" s="27">
        <f t="shared" si="5"/>
        <v>0</v>
      </c>
      <c r="I35" s="27">
        <f t="shared" si="4"/>
        <v>0</v>
      </c>
      <c r="J35" s="27">
        <v>4</v>
      </c>
      <c r="K35" s="27">
        <f>F35*G35*J35</f>
        <v>0</v>
      </c>
      <c r="L35" s="1"/>
      <c r="M35" s="27"/>
    </row>
    <row r="36" spans="2:13" ht="45" x14ac:dyDescent="0.25">
      <c r="B36" s="2"/>
      <c r="C36" s="24" t="s">
        <v>58</v>
      </c>
      <c r="D36" s="25" t="s">
        <v>103</v>
      </c>
      <c r="E36" s="26" t="s">
        <v>59</v>
      </c>
      <c r="F36" s="27">
        <f>F34*10000/100/10*5</f>
        <v>5293</v>
      </c>
      <c r="G36" s="27"/>
      <c r="H36" s="27">
        <f t="shared" si="5"/>
        <v>0</v>
      </c>
      <c r="I36" s="27">
        <f t="shared" si="4"/>
        <v>0</v>
      </c>
      <c r="J36" s="27">
        <v>1</v>
      </c>
      <c r="K36" s="27">
        <f>F36*G36*J36</f>
        <v>0</v>
      </c>
      <c r="L36" s="1"/>
      <c r="M36" s="27"/>
    </row>
    <row r="37" spans="2:13" ht="30" x14ac:dyDescent="0.25">
      <c r="B37" s="2"/>
      <c r="C37" s="24" t="s">
        <v>60</v>
      </c>
      <c r="D37" s="25" t="s">
        <v>104</v>
      </c>
      <c r="E37" s="26" t="s">
        <v>61</v>
      </c>
      <c r="F37" s="27">
        <f>F36*0.4</f>
        <v>2117.2000000000003</v>
      </c>
      <c r="G37" s="27"/>
      <c r="H37" s="27">
        <f t="shared" si="5"/>
        <v>0</v>
      </c>
      <c r="I37" s="27">
        <f t="shared" si="4"/>
        <v>0</v>
      </c>
      <c r="J37" s="27">
        <v>1</v>
      </c>
      <c r="K37" s="27">
        <f>F37*G37*J37</f>
        <v>0</v>
      </c>
      <c r="L37" s="1"/>
      <c r="M37" s="27"/>
    </row>
    <row r="38" spans="2:13" x14ac:dyDescent="0.25">
      <c r="B38" s="2"/>
      <c r="C38" s="24" t="s">
        <v>62</v>
      </c>
      <c r="D38" s="25" t="s">
        <v>63</v>
      </c>
      <c r="E38" s="26" t="s">
        <v>59</v>
      </c>
      <c r="F38" s="27">
        <f>F36</f>
        <v>5293</v>
      </c>
      <c r="G38" s="27"/>
      <c r="H38" s="27">
        <f t="shared" si="5"/>
        <v>0</v>
      </c>
      <c r="I38" s="27">
        <f t="shared" si="4"/>
        <v>0</v>
      </c>
      <c r="J38" s="27">
        <v>1</v>
      </c>
      <c r="K38" s="27">
        <f>F38*G38*J38</f>
        <v>0</v>
      </c>
      <c r="L38" s="1"/>
      <c r="M38" s="27"/>
    </row>
    <row r="39" spans="2:13" x14ac:dyDescent="0.25">
      <c r="B39" s="2"/>
      <c r="C39" s="24"/>
      <c r="D39" s="25" t="s">
        <v>50</v>
      </c>
      <c r="E39" s="26"/>
      <c r="F39" s="27"/>
      <c r="G39" s="27"/>
      <c r="H39" s="27"/>
      <c r="I39" s="27"/>
      <c r="J39" s="27"/>
      <c r="K39" s="27">
        <f>SUM(K35:K38)</f>
        <v>0</v>
      </c>
      <c r="L39" s="1"/>
      <c r="M39" s="27"/>
    </row>
    <row r="40" spans="2:13" ht="28.5" x14ac:dyDescent="0.25">
      <c r="B40" s="2">
        <v>13</v>
      </c>
      <c r="C40" s="21" t="s">
        <v>64</v>
      </c>
      <c r="D40" s="22" t="s">
        <v>65</v>
      </c>
      <c r="E40" s="2" t="s">
        <v>27</v>
      </c>
      <c r="F40" s="1">
        <v>1200</v>
      </c>
      <c r="G40" s="1"/>
      <c r="H40" s="1">
        <f t="shared" si="5"/>
        <v>0</v>
      </c>
      <c r="I40" s="1">
        <f t="shared" si="4"/>
        <v>0</v>
      </c>
      <c r="J40" s="1">
        <v>1</v>
      </c>
      <c r="K40" s="1">
        <f>F40*G40*J40</f>
        <v>0</v>
      </c>
      <c r="L40" s="1">
        <f t="shared" ref="L40:L41" si="8">K40*1.18</f>
        <v>0</v>
      </c>
      <c r="M40" s="1" t="s">
        <v>14</v>
      </c>
    </row>
    <row r="41" spans="2:13" ht="28.5" x14ac:dyDescent="0.25">
      <c r="B41" s="2">
        <v>14</v>
      </c>
      <c r="C41" s="21" t="s">
        <v>66</v>
      </c>
      <c r="D41" s="22" t="s">
        <v>67</v>
      </c>
      <c r="E41" s="2" t="s">
        <v>27</v>
      </c>
      <c r="F41" s="1">
        <v>1200</v>
      </c>
      <c r="G41" s="1"/>
      <c r="H41" s="1">
        <f t="shared" si="5"/>
        <v>0</v>
      </c>
      <c r="I41" s="1">
        <f>G41+H41</f>
        <v>0</v>
      </c>
      <c r="J41" s="1">
        <v>1</v>
      </c>
      <c r="K41" s="1">
        <f>F41*G41*J41</f>
        <v>0</v>
      </c>
      <c r="L41" s="1">
        <f t="shared" si="8"/>
        <v>0</v>
      </c>
      <c r="M41" s="1" t="s">
        <v>14</v>
      </c>
    </row>
    <row r="42" spans="2:13" x14ac:dyDescent="0.25">
      <c r="B42" s="26"/>
      <c r="C42" s="24" t="s">
        <v>68</v>
      </c>
      <c r="D42" s="25" t="s">
        <v>69</v>
      </c>
      <c r="E42" s="26" t="s">
        <v>27</v>
      </c>
      <c r="F42" s="27">
        <f>F41</f>
        <v>1200</v>
      </c>
      <c r="G42" s="27"/>
      <c r="H42" s="27">
        <f t="shared" si="5"/>
        <v>0</v>
      </c>
      <c r="I42" s="27">
        <f t="shared" si="4"/>
        <v>0</v>
      </c>
      <c r="J42" s="27"/>
      <c r="K42" s="27"/>
      <c r="L42" s="27"/>
      <c r="M42" s="27"/>
    </row>
    <row r="43" spans="2:13" ht="45" x14ac:dyDescent="0.25">
      <c r="B43" s="26"/>
      <c r="C43" s="24" t="s">
        <v>70</v>
      </c>
      <c r="D43" s="25" t="s">
        <v>71</v>
      </c>
      <c r="E43" s="26" t="s">
        <v>27</v>
      </c>
      <c r="F43" s="27">
        <f>F42</f>
        <v>1200</v>
      </c>
      <c r="G43" s="27"/>
      <c r="H43" s="27">
        <f t="shared" si="5"/>
        <v>0</v>
      </c>
      <c r="I43" s="27">
        <f t="shared" si="4"/>
        <v>0</v>
      </c>
      <c r="J43" s="27"/>
      <c r="K43" s="27"/>
      <c r="L43" s="27"/>
      <c r="M43" s="27"/>
    </row>
    <row r="44" spans="2:13" x14ac:dyDescent="0.25">
      <c r="B44" s="29"/>
      <c r="C44" s="30"/>
      <c r="D44" s="31" t="s">
        <v>50</v>
      </c>
      <c r="E44" s="29"/>
      <c r="F44" s="23"/>
      <c r="G44" s="23"/>
      <c r="H44" s="23"/>
      <c r="I44" s="23"/>
      <c r="J44" s="23"/>
      <c r="K44" s="32">
        <f>K34+K40+K41</f>
        <v>0</v>
      </c>
      <c r="L44" s="32">
        <f>SUM(L34:L41)</f>
        <v>0</v>
      </c>
      <c r="M44" s="23"/>
    </row>
    <row r="45" spans="2:13" x14ac:dyDescent="0.25">
      <c r="B45" s="19"/>
      <c r="C45" s="28" t="s">
        <v>72</v>
      </c>
      <c r="D45" s="18"/>
      <c r="E45" s="19"/>
      <c r="F45" s="20"/>
      <c r="G45" s="20"/>
      <c r="H45" s="20"/>
      <c r="I45" s="20"/>
      <c r="J45" s="20"/>
      <c r="K45" s="20"/>
      <c r="L45" s="20"/>
      <c r="M45" s="20"/>
    </row>
    <row r="46" spans="2:13" ht="42.75" x14ac:dyDescent="0.25">
      <c r="B46" s="2">
        <v>15</v>
      </c>
      <c r="C46" s="21" t="s">
        <v>73</v>
      </c>
      <c r="D46" s="22" t="s">
        <v>74</v>
      </c>
      <c r="E46" s="2" t="s">
        <v>75</v>
      </c>
      <c r="F46" s="1">
        <v>20</v>
      </c>
      <c r="G46" s="1"/>
      <c r="H46" s="1">
        <f t="shared" si="5"/>
        <v>0</v>
      </c>
      <c r="I46" s="1">
        <f t="shared" si="4"/>
        <v>0</v>
      </c>
      <c r="J46" s="1">
        <v>1</v>
      </c>
      <c r="K46" s="1">
        <f>F46*G46*J46</f>
        <v>0</v>
      </c>
      <c r="L46" s="1">
        <f>K46*1.18</f>
        <v>0</v>
      </c>
      <c r="M46" s="1" t="s">
        <v>14</v>
      </c>
    </row>
    <row r="47" spans="2:13" x14ac:dyDescent="0.25">
      <c r="B47" s="6">
        <v>16</v>
      </c>
      <c r="C47" s="33" t="s">
        <v>76</v>
      </c>
      <c r="D47" s="34" t="s">
        <v>77</v>
      </c>
      <c r="E47" s="35" t="s">
        <v>78</v>
      </c>
      <c r="F47" s="36"/>
      <c r="G47" s="36"/>
      <c r="H47" s="36"/>
      <c r="I47" s="36"/>
      <c r="J47" s="36"/>
      <c r="K47" s="36"/>
      <c r="L47" s="5"/>
      <c r="M47" s="5"/>
    </row>
    <row r="48" spans="2:13" ht="28.5" x14ac:dyDescent="0.25">
      <c r="B48" s="2">
        <v>17</v>
      </c>
      <c r="C48" s="21" t="s">
        <v>79</v>
      </c>
      <c r="D48" s="22" t="s">
        <v>105</v>
      </c>
      <c r="E48" s="2" t="s">
        <v>80</v>
      </c>
      <c r="F48" s="1">
        <f>50000/1000</f>
        <v>50</v>
      </c>
      <c r="G48" s="1"/>
      <c r="H48" s="1">
        <f t="shared" si="5"/>
        <v>0</v>
      </c>
      <c r="I48" s="1">
        <f t="shared" si="4"/>
        <v>0</v>
      </c>
      <c r="J48" s="1">
        <v>1</v>
      </c>
      <c r="K48" s="1">
        <f t="shared" ref="K48:K53" si="9">F48*G48*J48</f>
        <v>0</v>
      </c>
      <c r="L48" s="1">
        <f t="shared" ref="L48:L49" si="10">K48*1.18</f>
        <v>0</v>
      </c>
      <c r="M48" s="1"/>
    </row>
    <row r="49" spans="2:13" ht="42.75" x14ac:dyDescent="0.25">
      <c r="B49" s="2">
        <v>18</v>
      </c>
      <c r="C49" s="21" t="s">
        <v>81</v>
      </c>
      <c r="D49" s="22" t="s">
        <v>106</v>
      </c>
      <c r="E49" s="2" t="s">
        <v>59</v>
      </c>
      <c r="F49" s="1">
        <v>3000</v>
      </c>
      <c r="G49" s="1"/>
      <c r="H49" s="1">
        <f t="shared" si="5"/>
        <v>0</v>
      </c>
      <c r="I49" s="1">
        <f t="shared" si="4"/>
        <v>0</v>
      </c>
      <c r="J49" s="1">
        <v>1</v>
      </c>
      <c r="K49" s="1">
        <f t="shared" si="9"/>
        <v>0</v>
      </c>
      <c r="L49" s="1">
        <f t="shared" si="10"/>
        <v>0</v>
      </c>
      <c r="M49" s="1"/>
    </row>
    <row r="50" spans="2:13" ht="30" x14ac:dyDescent="0.25">
      <c r="B50" s="2"/>
      <c r="C50" s="24" t="s">
        <v>82</v>
      </c>
      <c r="D50" s="25" t="s">
        <v>83</v>
      </c>
      <c r="E50" s="26" t="s">
        <v>59</v>
      </c>
      <c r="F50" s="27">
        <v>3000</v>
      </c>
      <c r="G50" s="27"/>
      <c r="H50" s="27">
        <f>G50*0.18</f>
        <v>0</v>
      </c>
      <c r="I50" s="27">
        <f>G50+H50</f>
        <v>0</v>
      </c>
      <c r="J50" s="27">
        <v>1</v>
      </c>
      <c r="K50" s="27">
        <f t="shared" si="9"/>
        <v>0</v>
      </c>
      <c r="L50" s="1"/>
      <c r="M50" s="1"/>
    </row>
    <row r="51" spans="2:13" ht="30" x14ac:dyDescent="0.25">
      <c r="B51" s="2"/>
      <c r="C51" s="24" t="s">
        <v>84</v>
      </c>
      <c r="D51" s="25" t="s">
        <v>85</v>
      </c>
      <c r="E51" s="26" t="s">
        <v>27</v>
      </c>
      <c r="F51" s="27">
        <f>F50*1.8</f>
        <v>5400</v>
      </c>
      <c r="G51" s="27"/>
      <c r="H51" s="27">
        <f>G51*0.18</f>
        <v>0</v>
      </c>
      <c r="I51" s="27">
        <f>G51+H51</f>
        <v>0</v>
      </c>
      <c r="J51" s="27">
        <v>1</v>
      </c>
      <c r="K51" s="27">
        <f t="shared" si="9"/>
        <v>0</v>
      </c>
      <c r="L51" s="1"/>
      <c r="M51" s="1"/>
    </row>
    <row r="52" spans="2:13" ht="30" x14ac:dyDescent="0.25">
      <c r="B52" s="2"/>
      <c r="C52" s="24" t="s">
        <v>86</v>
      </c>
      <c r="D52" s="25" t="s">
        <v>87</v>
      </c>
      <c r="E52" s="26" t="s">
        <v>27</v>
      </c>
      <c r="F52" s="27">
        <v>5400</v>
      </c>
      <c r="G52" s="27"/>
      <c r="H52" s="27">
        <f t="shared" si="5"/>
        <v>0</v>
      </c>
      <c r="I52" s="27">
        <f t="shared" si="4"/>
        <v>0</v>
      </c>
      <c r="J52" s="27">
        <v>1</v>
      </c>
      <c r="K52" s="27">
        <f t="shared" si="9"/>
        <v>0</v>
      </c>
      <c r="L52" s="1"/>
      <c r="M52" s="1"/>
    </row>
    <row r="53" spans="2:13" x14ac:dyDescent="0.25">
      <c r="B53" s="2"/>
      <c r="C53" s="24" t="s">
        <v>88</v>
      </c>
      <c r="D53" s="25" t="s">
        <v>89</v>
      </c>
      <c r="E53" s="26" t="s">
        <v>27</v>
      </c>
      <c r="F53" s="27">
        <v>5400</v>
      </c>
      <c r="G53" s="27"/>
      <c r="H53" s="27">
        <f t="shared" si="5"/>
        <v>0</v>
      </c>
      <c r="I53" s="27">
        <f t="shared" si="4"/>
        <v>0</v>
      </c>
      <c r="J53" s="27">
        <v>1</v>
      </c>
      <c r="K53" s="27">
        <f t="shared" si="9"/>
        <v>0</v>
      </c>
      <c r="L53" s="1"/>
      <c r="M53" s="1"/>
    </row>
    <row r="54" spans="2:13" x14ac:dyDescent="0.25">
      <c r="B54" s="2"/>
      <c r="C54" s="3"/>
      <c r="D54" s="22" t="s">
        <v>50</v>
      </c>
      <c r="E54" s="2"/>
      <c r="F54" s="1"/>
      <c r="G54" s="1"/>
      <c r="H54" s="1"/>
      <c r="I54" s="1"/>
      <c r="J54" s="1"/>
      <c r="K54" s="1"/>
      <c r="L54" s="4">
        <f>SUM(L46:L53)</f>
        <v>0</v>
      </c>
      <c r="M54" s="1"/>
    </row>
    <row r="55" spans="2:13" x14ac:dyDescent="0.25">
      <c r="B55" s="19"/>
      <c r="C55" s="37" t="s">
        <v>90</v>
      </c>
      <c r="D55" s="38"/>
      <c r="E55" s="19"/>
      <c r="F55" s="20"/>
      <c r="G55" s="20"/>
      <c r="H55" s="20"/>
      <c r="I55" s="20"/>
      <c r="J55" s="20"/>
      <c r="K55" s="20"/>
      <c r="L55" s="20"/>
      <c r="M55" s="20"/>
    </row>
    <row r="56" spans="2:13" ht="28.5" x14ac:dyDescent="0.25">
      <c r="B56" s="2">
        <v>19</v>
      </c>
      <c r="C56" s="21" t="s">
        <v>91</v>
      </c>
      <c r="D56" s="22" t="s">
        <v>107</v>
      </c>
      <c r="E56" s="2" t="s">
        <v>92</v>
      </c>
      <c r="F56" s="1">
        <v>105.86</v>
      </c>
      <c r="G56" s="1"/>
      <c r="H56" s="1">
        <f>G56*0.18</f>
        <v>0</v>
      </c>
      <c r="I56" s="1">
        <f>G56+H56</f>
        <v>0</v>
      </c>
      <c r="J56" s="1">
        <v>4</v>
      </c>
      <c r="K56" s="1">
        <f>F56*G56*J56</f>
        <v>0</v>
      </c>
      <c r="L56" s="1">
        <f>K56*1.18</f>
        <v>0</v>
      </c>
      <c r="M56" s="1"/>
    </row>
    <row r="57" spans="2:13" ht="45" x14ac:dyDescent="0.25">
      <c r="B57" s="2"/>
      <c r="C57" s="21" t="s">
        <v>93</v>
      </c>
      <c r="D57" s="39" t="s">
        <v>94</v>
      </c>
      <c r="E57" s="2" t="s">
        <v>92</v>
      </c>
      <c r="F57" s="1">
        <v>105.86</v>
      </c>
      <c r="G57" s="1"/>
      <c r="H57" s="1">
        <f>G57*0.18</f>
        <v>0</v>
      </c>
      <c r="I57" s="1">
        <f>G57+H57</f>
        <v>0</v>
      </c>
      <c r="J57" s="1">
        <v>1</v>
      </c>
      <c r="K57" s="1">
        <f>F57*G57*J57</f>
        <v>0</v>
      </c>
      <c r="L57" s="1"/>
      <c r="M57" s="1"/>
    </row>
    <row r="58" spans="2:13" ht="30" x14ac:dyDescent="0.25">
      <c r="B58" s="2"/>
      <c r="C58" s="21" t="s">
        <v>95</v>
      </c>
      <c r="D58" s="39" t="s">
        <v>96</v>
      </c>
      <c r="E58" s="2" t="s">
        <v>97</v>
      </c>
      <c r="F58" s="1">
        <f>F57*3</f>
        <v>317.58</v>
      </c>
      <c r="G58" s="1"/>
      <c r="H58" s="1">
        <f>G58*0.18</f>
        <v>0</v>
      </c>
      <c r="I58" s="1">
        <f>G58+H58</f>
        <v>0</v>
      </c>
      <c r="J58" s="1">
        <v>1</v>
      </c>
      <c r="K58" s="1">
        <f>F58*G58*J58</f>
        <v>0</v>
      </c>
      <c r="L58" s="1"/>
      <c r="M58" s="1"/>
    </row>
    <row r="59" spans="2:13" x14ac:dyDescent="0.25">
      <c r="B59" s="2"/>
      <c r="C59" s="21"/>
      <c r="D59" s="39" t="s">
        <v>50</v>
      </c>
      <c r="E59" s="2"/>
      <c r="F59" s="1"/>
      <c r="G59" s="1"/>
      <c r="H59" s="1"/>
      <c r="I59" s="1"/>
      <c r="J59" s="1"/>
      <c r="K59" s="1">
        <f>SUM(K57:K58)</f>
        <v>0</v>
      </c>
      <c r="L59" s="1"/>
      <c r="M59" s="1"/>
    </row>
    <row r="60" spans="2:13" ht="42.75" x14ac:dyDescent="0.25">
      <c r="B60" s="2">
        <v>20</v>
      </c>
      <c r="C60" s="21" t="s">
        <v>91</v>
      </c>
      <c r="D60" s="22" t="s">
        <v>108</v>
      </c>
      <c r="E60" s="2" t="s">
        <v>54</v>
      </c>
      <c r="F60" s="1">
        <v>105.86</v>
      </c>
      <c r="G60" s="1"/>
      <c r="H60" s="1">
        <f>G60*0.18</f>
        <v>0</v>
      </c>
      <c r="I60" s="1">
        <f>G60+H60</f>
        <v>0</v>
      </c>
      <c r="J60" s="1">
        <v>3</v>
      </c>
      <c r="K60" s="1">
        <f>F60*G60*J60</f>
        <v>0</v>
      </c>
      <c r="L60" s="1">
        <f>K60*1.18</f>
        <v>0</v>
      </c>
      <c r="M60" s="1"/>
    </row>
    <row r="61" spans="2:13" ht="45" x14ac:dyDescent="0.25">
      <c r="B61" s="2"/>
      <c r="C61" s="24" t="s">
        <v>93</v>
      </c>
      <c r="D61" s="25" t="s">
        <v>98</v>
      </c>
      <c r="E61" s="26" t="s">
        <v>54</v>
      </c>
      <c r="F61" s="27">
        <v>105.86</v>
      </c>
      <c r="G61" s="27"/>
      <c r="H61" s="27">
        <f>G61*0.18</f>
        <v>0</v>
      </c>
      <c r="I61" s="27">
        <f>G61+H61</f>
        <v>0</v>
      </c>
      <c r="J61" s="27">
        <v>1</v>
      </c>
      <c r="K61" s="27">
        <f>F61*G61*J61</f>
        <v>0</v>
      </c>
      <c r="L61" s="1"/>
      <c r="M61" s="1"/>
    </row>
    <row r="62" spans="2:13" x14ac:dyDescent="0.25">
      <c r="B62" s="2"/>
      <c r="C62" s="24" t="s">
        <v>95</v>
      </c>
      <c r="D62" s="25" t="s">
        <v>99</v>
      </c>
      <c r="E62" s="26" t="s">
        <v>97</v>
      </c>
      <c r="F62" s="27">
        <f>2.5*F61</f>
        <v>264.64999999999998</v>
      </c>
      <c r="G62" s="27"/>
      <c r="H62" s="27">
        <f>G62*0.18</f>
        <v>0</v>
      </c>
      <c r="I62" s="27">
        <f>G62+H62</f>
        <v>0</v>
      </c>
      <c r="J62" s="27">
        <v>1</v>
      </c>
      <c r="K62" s="27">
        <f>F62*G62*J62</f>
        <v>0</v>
      </c>
      <c r="L62" s="1"/>
      <c r="M62" s="1"/>
    </row>
    <row r="63" spans="2:13" x14ac:dyDescent="0.25">
      <c r="B63" s="2"/>
      <c r="C63" s="24"/>
      <c r="D63" s="40" t="s">
        <v>50</v>
      </c>
      <c r="E63" s="26"/>
      <c r="F63" s="27"/>
      <c r="G63" s="27"/>
      <c r="H63" s="27"/>
      <c r="I63" s="27"/>
      <c r="J63" s="27"/>
      <c r="K63" s="27">
        <f>K61+K62</f>
        <v>0</v>
      </c>
      <c r="L63" s="1"/>
      <c r="M63" s="1"/>
    </row>
    <row r="64" spans="2:13" x14ac:dyDescent="0.25">
      <c r="B64" s="2"/>
      <c r="C64" s="21"/>
      <c r="D64" s="22" t="s">
        <v>50</v>
      </c>
      <c r="E64" s="41"/>
      <c r="F64" s="4"/>
      <c r="G64" s="4"/>
      <c r="H64" s="4"/>
      <c r="I64" s="4"/>
      <c r="J64" s="4"/>
      <c r="K64" s="4"/>
      <c r="L64" s="4">
        <f>L56+L60</f>
        <v>0</v>
      </c>
      <c r="M64" s="1"/>
    </row>
    <row r="65" spans="2:13" x14ac:dyDescent="0.25">
      <c r="B65" s="19"/>
      <c r="C65" s="37" t="s">
        <v>38</v>
      </c>
      <c r="D65" s="38" t="s">
        <v>38</v>
      </c>
      <c r="E65" s="19"/>
      <c r="F65" s="20"/>
      <c r="G65" s="20"/>
      <c r="H65" s="20"/>
      <c r="I65" s="20"/>
      <c r="J65" s="20"/>
      <c r="K65" s="20"/>
      <c r="L65" s="42">
        <f>L23+L32+L44+L54+L64</f>
        <v>0</v>
      </c>
      <c r="M65" s="20"/>
    </row>
    <row r="66" spans="2:13" x14ac:dyDescent="0.25">
      <c r="B66" s="2"/>
      <c r="C66" s="21"/>
      <c r="D66" s="39" t="s">
        <v>100</v>
      </c>
      <c r="E66" s="2"/>
      <c r="F66" s="1"/>
      <c r="G66" s="1"/>
      <c r="H66" s="1"/>
      <c r="I66" s="1"/>
      <c r="J66" s="1"/>
      <c r="K66" s="1"/>
      <c r="L66" s="1">
        <f>L65/118*18</f>
        <v>0</v>
      </c>
      <c r="M66" s="1"/>
    </row>
    <row r="68" spans="2:13" ht="18.75" x14ac:dyDescent="0.3">
      <c r="B68" s="50" t="s">
        <v>112</v>
      </c>
      <c r="C68" s="51"/>
      <c r="D68" s="51"/>
      <c r="E68" s="51"/>
      <c r="F68" s="51"/>
      <c r="G68" s="51"/>
      <c r="H68" s="51"/>
      <c r="I68" s="51"/>
      <c r="J68" s="51"/>
      <c r="K68" s="51"/>
      <c r="L68" s="51"/>
    </row>
    <row r="69" spans="2:13" ht="81" customHeight="1" x14ac:dyDescent="0.3">
      <c r="B69" s="52" t="s">
        <v>113</v>
      </c>
      <c r="C69" s="52"/>
      <c r="D69" s="52"/>
      <c r="E69" s="52"/>
      <c r="F69" s="52"/>
      <c r="G69" s="53" t="s">
        <v>118</v>
      </c>
      <c r="H69" s="53"/>
      <c r="I69" s="53"/>
      <c r="J69" s="53"/>
      <c r="K69" s="53"/>
      <c r="L69" s="53"/>
      <c r="M69" s="53"/>
    </row>
    <row r="70" spans="2:13" ht="60" customHeight="1" x14ac:dyDescent="0.35">
      <c r="B70" s="52" t="s">
        <v>110</v>
      </c>
      <c r="C70" s="52"/>
      <c r="D70" s="52"/>
      <c r="E70" s="52"/>
      <c r="F70" s="52"/>
      <c r="G70" s="54"/>
      <c r="H70" s="54"/>
      <c r="I70" s="54"/>
      <c r="J70" s="54"/>
      <c r="K70" s="54"/>
      <c r="L70" s="54"/>
      <c r="M70" s="55"/>
    </row>
    <row r="71" spans="2:13" ht="74.25" customHeight="1" x14ac:dyDescent="0.3">
      <c r="B71" s="52" t="s">
        <v>111</v>
      </c>
      <c r="C71" s="52"/>
      <c r="D71" s="52"/>
      <c r="E71" s="52"/>
      <c r="F71" s="52"/>
      <c r="G71" s="52" t="s">
        <v>114</v>
      </c>
      <c r="H71" s="52"/>
      <c r="I71" s="52"/>
      <c r="J71" s="52"/>
      <c r="K71" s="52"/>
      <c r="L71" s="56"/>
      <c r="M71" s="56"/>
    </row>
    <row r="72" spans="2:13" ht="51" customHeight="1" x14ac:dyDescent="0.35">
      <c r="B72" s="52" t="s">
        <v>117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5"/>
    </row>
    <row r="73" spans="2:13" ht="82.5" customHeight="1" x14ac:dyDescent="0.3">
      <c r="G73" s="46"/>
      <c r="H73" s="46"/>
      <c r="I73" s="46"/>
      <c r="J73" s="46"/>
      <c r="K73" s="46"/>
      <c r="L73" s="46"/>
    </row>
    <row r="74" spans="2:13" ht="18.75" x14ac:dyDescent="0.3">
      <c r="B74" s="43"/>
      <c r="C74" s="44"/>
      <c r="D74" s="44"/>
      <c r="E74" s="44"/>
      <c r="F74" s="44"/>
      <c r="G74" s="44"/>
      <c r="H74" s="44"/>
      <c r="I74" s="44"/>
      <c r="J74" s="44"/>
      <c r="K74" s="44"/>
      <c r="L74" s="44"/>
    </row>
    <row r="75" spans="2:13" ht="18.75" customHeight="1" x14ac:dyDescent="0.3">
      <c r="B75" s="45"/>
      <c r="C75" s="46"/>
      <c r="D75" s="46"/>
      <c r="E75" s="46"/>
      <c r="F75" s="46"/>
      <c r="G75" s="46"/>
      <c r="H75" s="46"/>
      <c r="I75" s="46"/>
      <c r="J75" s="46"/>
      <c r="K75" s="46"/>
      <c r="L75" s="46"/>
    </row>
    <row r="76" spans="2:13" ht="18.75" x14ac:dyDescent="0.3">
      <c r="B76" s="43"/>
      <c r="C76" s="44"/>
      <c r="D76" s="44"/>
      <c r="E76" s="44"/>
      <c r="F76" s="44"/>
      <c r="G76" s="44"/>
      <c r="H76" s="44"/>
      <c r="I76" s="44"/>
      <c r="J76" s="44"/>
      <c r="K76" s="44"/>
      <c r="L76" s="44"/>
    </row>
    <row r="77" spans="2:13" ht="18.75" x14ac:dyDescent="0.3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44"/>
    </row>
  </sheetData>
  <mergeCells count="16">
    <mergeCell ref="B74:L74"/>
    <mergeCell ref="B76:L76"/>
    <mergeCell ref="B77:L77"/>
    <mergeCell ref="B69:F69"/>
    <mergeCell ref="B70:F70"/>
    <mergeCell ref="B71:F71"/>
    <mergeCell ref="G69:M69"/>
    <mergeCell ref="G71:K71"/>
    <mergeCell ref="B72:L72"/>
    <mergeCell ref="B2:M2"/>
    <mergeCell ref="B3:M3"/>
    <mergeCell ref="B68:L68"/>
    <mergeCell ref="B5:M6"/>
    <mergeCell ref="E47:K47"/>
    <mergeCell ref="C55:D55"/>
    <mergeCell ref="C65:D65"/>
  </mergeCells>
  <pageMargins left="0.7" right="0.7" top="0.75" bottom="0.75" header="0.3" footer="0.3"/>
  <pageSetup paperSize="8" scale="4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Fedorov Ivan</dc:creator>
  <cp:lastModifiedBy>Fedorov Ivan</cp:lastModifiedBy>
  <cp:lastPrinted>2017-01-30T10:14:28Z</cp:lastPrinted>
  <dcterms:created xsi:type="dcterms:W3CDTF">2017-01-30T09:16:37Z</dcterms:created>
  <dcterms:modified xsi:type="dcterms:W3CDTF">2017-01-31T09:34:00Z</dcterms:modified>
</cp:coreProperties>
</file>